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7" i="1"/>
  <c r="M17"/>
  <c r="L18"/>
  <c r="G18"/>
  <c r="G44"/>
  <c r="G43"/>
  <c r="K42"/>
  <c r="J42"/>
  <c r="H42"/>
  <c r="G42"/>
  <c r="G41"/>
  <c r="G40"/>
  <c r="G39"/>
  <c r="O38"/>
  <c r="G38" s="1"/>
  <c r="N38"/>
  <c r="M38"/>
  <c r="L38"/>
  <c r="L16" s="1"/>
  <c r="K38"/>
  <c r="J38"/>
  <c r="I38"/>
  <c r="H38"/>
  <c r="G36"/>
  <c r="O35"/>
  <c r="N35"/>
  <c r="M35"/>
  <c r="L35"/>
  <c r="K35"/>
  <c r="J35"/>
  <c r="H35"/>
  <c r="G35" s="1"/>
  <c r="G32"/>
  <c r="O31"/>
  <c r="N31"/>
  <c r="M31"/>
  <c r="L31"/>
  <c r="K31"/>
  <c r="J31"/>
  <c r="H31"/>
  <c r="G31" s="1"/>
  <c r="G29"/>
  <c r="O28"/>
  <c r="N28"/>
  <c r="M28"/>
  <c r="L28"/>
  <c r="K28"/>
  <c r="J28"/>
  <c r="H28"/>
  <c r="G28"/>
  <c r="G21"/>
  <c r="O20"/>
  <c r="O16" s="1"/>
  <c r="N20"/>
  <c r="M20"/>
  <c r="M16" s="1"/>
  <c r="L20"/>
  <c r="K20"/>
  <c r="J20"/>
  <c r="H20"/>
  <c r="G20" s="1"/>
  <c r="O18"/>
  <c r="N18"/>
  <c r="M18"/>
  <c r="K18"/>
  <c r="J18"/>
  <c r="I18"/>
  <c r="H18"/>
  <c r="O17"/>
  <c r="N17"/>
  <c r="K17"/>
  <c r="J17"/>
  <c r="J16" s="1"/>
  <c r="I17"/>
  <c r="H17"/>
  <c r="N16"/>
  <c r="K16"/>
  <c r="H16"/>
  <c r="G17" l="1"/>
  <c r="G16"/>
</calcChain>
</file>

<file path=xl/sharedStrings.xml><?xml version="1.0" encoding="utf-8"?>
<sst xmlns="http://schemas.openxmlformats.org/spreadsheetml/2006/main" count="116" uniqueCount="69">
  <si>
    <t xml:space="preserve"> муниципальной программы "Развитие социально-культурной сферы  Тевризского муниципального района Омской области"</t>
  </si>
  <si>
    <t>№ п/п</t>
  </si>
  <si>
    <t>Наименование мероприятия</t>
  </si>
  <si>
    <t>срок реализации</t>
  </si>
  <si>
    <t>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</si>
  <si>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</si>
  <si>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</si>
  <si>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источник</t>
  </si>
  <si>
    <t>объем (руб)</t>
  </si>
  <si>
    <t>наименование</t>
  </si>
  <si>
    <t>ед.измерения</t>
  </si>
  <si>
    <t>значение</t>
  </si>
  <si>
    <t>всего</t>
  </si>
  <si>
    <t>в том числе</t>
  </si>
  <si>
    <t>в том числе по годам реализации муниципальной программы</t>
  </si>
  <si>
    <t>Неисполненные обязательства в предыдущем году</t>
  </si>
  <si>
    <t>поступлений целевого характера из областного бюджета</t>
  </si>
  <si>
    <t>всего, из них расходы за счет:</t>
  </si>
  <si>
    <t>к Постановлению Администрации Тевризского</t>
  </si>
  <si>
    <t>Приложение №____</t>
  </si>
  <si>
    <t xml:space="preserve">              ВЫПИСКА из Структуры</t>
  </si>
  <si>
    <t>налоговых и неналоговых доходов, поступлений нецелевого характера из муниципального бюджета</t>
  </si>
  <si>
    <t>С.А. Чебоксаров</t>
  </si>
  <si>
    <t>муниципального района Омской области № ___-п от ______2024г.</t>
  </si>
  <si>
    <r>
      <rPr>
        <b/>
        <sz val="20"/>
        <color theme="1"/>
        <rFont val="Times New Roman"/>
        <family val="1"/>
        <charset val="204"/>
      </rPr>
      <t>Подпрограмма 3 "Развитие</t>
    </r>
    <r>
      <rPr>
        <sz val="20"/>
        <color theme="1"/>
        <rFont val="Times New Roman"/>
        <family val="1"/>
        <charset val="204"/>
      </rPr>
      <t xml:space="preserve"> </t>
    </r>
    <r>
      <rPr>
        <b/>
        <sz val="20"/>
        <color theme="1"/>
        <rFont val="Times New Roman"/>
        <family val="1"/>
        <charset val="204"/>
      </rPr>
      <t xml:space="preserve">молодежной политики, физической культуры и спорта на территории Тевризского муниципального района Омской области" </t>
    </r>
  </si>
  <si>
    <t>Комитет по делам молодежи, физической культуры и спорта Администрации Тевризского муниципального района Омской области</t>
  </si>
  <si>
    <t>*</t>
  </si>
  <si>
    <t>чел.</t>
  </si>
  <si>
    <t>%</t>
  </si>
  <si>
    <t>Глава Тевризского муниципального района Омской области</t>
  </si>
  <si>
    <t>Цель подпрогаммы 3 "Улучшение условий для развития молодежной политики, физической культуры и спорта на территории Тевризского муниципального района Омской области"</t>
  </si>
  <si>
    <t>Задача № 3  "Обеспечение развития физической культуры и спорта"</t>
  </si>
  <si>
    <t>3.1</t>
  </si>
  <si>
    <t>Основное мероприятие № 1  "Развитие физической культуры и спорта на территории района"</t>
  </si>
  <si>
    <t>внебюджетные источники</t>
  </si>
  <si>
    <t>3.1.1</t>
  </si>
  <si>
    <t>Мероприятие №1  "Развитие спортивной, культурно-массовой работы на территории Тевризского муниципального района Омской области"</t>
  </si>
  <si>
    <t xml:space="preserve">увеличение удельного веса населения Тевризского района, систематически занимающегося физической культурой и спортом
</t>
  </si>
  <si>
    <t>3.1.2</t>
  </si>
  <si>
    <t>Мероприятие №2 "Доля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населения"</t>
  </si>
  <si>
    <t>Лиц с ограниченными возможностями здоровья и инвалидов, систематически занимающихся физической культурой и спортом</t>
  </si>
  <si>
    <t>%.</t>
  </si>
  <si>
    <t>3.1.3</t>
  </si>
  <si>
    <t>Мероприятие № 3 "Развитие уровня обеспеченности населения спортивными сооружениями исходя из единовременной пропускной способности объектов спорта"</t>
  </si>
  <si>
    <t>Повышение уровня обеспеченности населения спортивными сооружениями исходя из единовременной пропускной способности объектов спорта</t>
  </si>
  <si>
    <t>3.1.4</t>
  </si>
  <si>
    <t>Мероприятие № 4 "Реализация Всероссийского физкультурно-спортивного комплекса "Готов к труду и обороне" (ГТО)</t>
  </si>
  <si>
    <t xml:space="preserve">Доля населения, выполнившего нормативы испытания (тесты) комплекса ГТО на знаки оличия </t>
  </si>
  <si>
    <t>3.1.5</t>
  </si>
  <si>
    <t>Мероприятие № 5 "Развитие кадрового потенциала"</t>
  </si>
  <si>
    <t>количество высоквалифицированных специалистов по физической культуре и спорту, привлеченных в район</t>
  </si>
  <si>
    <t>3.1.6</t>
  </si>
  <si>
    <t>Мероприятие №6  "Развитие спорта высших достижений"</t>
  </si>
  <si>
    <t>количество медалей, завоёванных Тевризскими спортсменами на областных, международных, всероссийских соревнованиях</t>
  </si>
  <si>
    <t>шт.</t>
  </si>
  <si>
    <t>3.1.7</t>
  </si>
  <si>
    <t>Мероприятие № 7 "Организация и проведение массовых физкультурных (спортивных) мероприятий, в том числе комплексных (фестивали, спартакиады и др)"</t>
  </si>
  <si>
    <t>всего,из них расходы за счет:</t>
  </si>
  <si>
    <t xml:space="preserve">Общее количество мероприятий, проведенных Комитетом по делам молодежи, физической культуры и спорта </t>
  </si>
  <si>
    <t>3.1.8</t>
  </si>
  <si>
    <t>Мероприятие № 8 "Информационная поддержка развития физической культуры и спорта, здорового образа жизни"</t>
  </si>
  <si>
    <t>3.1.9</t>
  </si>
  <si>
    <t>Мероприятие № 9 "Капитальный ремонт и материально-техническое оснащение объектов, находящихся в муниципальной собственности, а также муниципальных учре6ждений за счет местного бюджета"</t>
  </si>
  <si>
    <t>поступлений целевого характера из федерального бюджета</t>
  </si>
  <si>
    <t>3.1.10</t>
  </si>
  <si>
    <t>Мероприятие №10 "Поощрение за лучшую организацию деятельности учреждений сферы молодежной политики муниципальных образований Омской области"</t>
  </si>
  <si>
    <t>Доля населения, принимавшего участие в выполнении нормативов испытаний (тестов) комплекса ГТО в возрасте от 6 лет.</t>
  </si>
  <si>
    <t>Количество оснащенных материально-техническими средствами объектов, находящихся в муниципальной собственности, а также муниципальных учреждений</t>
  </si>
  <si>
    <t xml:space="preserve">Кколичество размещенных в средствах массовой информации социальных сетях материалов о физической культуре и спорте
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</si>
</sst>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16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8E6B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 applyFill="1"/>
    <xf numFmtId="0" fontId="3" fillId="0" borderId="0" xfId="0" applyFont="1"/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Border="1"/>
    <xf numFmtId="0" fontId="6" fillId="0" borderId="0" xfId="0" applyFont="1" applyFill="1"/>
    <xf numFmtId="0" fontId="6" fillId="0" borderId="10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0" borderId="0" xfId="0" applyFont="1" applyFill="1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10" xfId="0" applyFont="1" applyFill="1" applyBorder="1" applyAlignment="1">
      <alignment horizontal="center" vertical="center"/>
    </xf>
    <xf numFmtId="0" fontId="3" fillId="2" borderId="0" xfId="0" applyFont="1" applyFill="1"/>
    <xf numFmtId="0" fontId="6" fillId="0" borderId="10" xfId="0" applyFont="1" applyFill="1" applyBorder="1" applyAlignment="1">
      <alignment horizontal="center" vertical="center"/>
    </xf>
    <xf numFmtId="49" fontId="5" fillId="0" borderId="0" xfId="0" applyNumberFormat="1" applyFont="1" applyFill="1"/>
    <xf numFmtId="0" fontId="6" fillId="0" borderId="0" xfId="0" applyFont="1" applyFill="1" applyAlignment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/>
    <xf numFmtId="0" fontId="9" fillId="0" borderId="10" xfId="0" applyFont="1" applyFill="1" applyBorder="1" applyAlignment="1">
      <alignment horizontal="center" vertical="center"/>
    </xf>
    <xf numFmtId="0" fontId="10" fillId="0" borderId="0" xfId="0" applyFont="1"/>
    <xf numFmtId="4" fontId="7" fillId="4" borderId="10" xfId="0" applyNumberFormat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top" wrapText="1"/>
    </xf>
    <xf numFmtId="4" fontId="12" fillId="4" borderId="10" xfId="0" applyNumberFormat="1" applyFont="1" applyFill="1" applyBorder="1" applyAlignment="1">
      <alignment horizontal="center" vertical="center"/>
    </xf>
    <xf numFmtId="4" fontId="13" fillId="4" borderId="10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top" wrapText="1"/>
    </xf>
    <xf numFmtId="4" fontId="1" fillId="2" borderId="10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4" fontId="7" fillId="0" borderId="10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4" fontId="1" fillId="2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4" fillId="2" borderId="0" xfId="0" applyFont="1" applyFill="1"/>
    <xf numFmtId="0" fontId="12" fillId="0" borderId="10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2" fontId="12" fillId="4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wrapText="1"/>
    </xf>
    <xf numFmtId="2" fontId="1" fillId="2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7" fillId="0" borderId="10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/>
    </xf>
    <xf numFmtId="4" fontId="7" fillId="5" borderId="10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164" fontId="1" fillId="4" borderId="10" xfId="0" applyNumberFormat="1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top" wrapText="1"/>
    </xf>
    <xf numFmtId="4" fontId="7" fillId="4" borderId="1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5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0" borderId="7" xfId="0" applyNumberFormat="1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4" fontId="7" fillId="4" borderId="7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1" fillId="4" borderId="7" xfId="0" applyNumberFormat="1" applyFont="1" applyFill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4" borderId="7" xfId="0" applyNumberFormat="1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center" vertical="center"/>
    </xf>
    <xf numFmtId="49" fontId="12" fillId="2" borderId="1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justify"/>
    </xf>
    <xf numFmtId="0" fontId="1" fillId="2" borderId="7" xfId="0" applyFont="1" applyFill="1" applyBorder="1" applyAlignment="1">
      <alignment horizontal="center" vertical="justify"/>
    </xf>
    <xf numFmtId="0" fontId="1" fillId="2" borderId="11" xfId="0" applyFont="1" applyFill="1" applyBorder="1" applyAlignment="1">
      <alignment horizontal="center" vertical="justify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8E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2"/>
  <sheetViews>
    <sheetView tabSelected="1" zoomScale="55" zoomScaleNormal="55" workbookViewId="0">
      <pane xSplit="7" topLeftCell="H1" activePane="topRight" state="frozen"/>
      <selection pane="topRight" activeCell="R38" sqref="R38:R41"/>
    </sheetView>
  </sheetViews>
  <sheetFormatPr defaultRowHeight="21"/>
  <cols>
    <col min="1" max="1" width="14.7109375" style="2" customWidth="1"/>
    <col min="2" max="2" width="26.85546875" style="2" customWidth="1"/>
    <col min="3" max="3" width="10" style="2" customWidth="1"/>
    <col min="4" max="4" width="9.7109375" style="2" customWidth="1"/>
    <col min="5" max="5" width="11.140625" style="2" customWidth="1"/>
    <col min="6" max="6" width="18.42578125" style="2" customWidth="1"/>
    <col min="7" max="7" width="30.7109375" style="9" customWidth="1"/>
    <col min="8" max="8" width="27.5703125" style="2" customWidth="1"/>
    <col min="9" max="9" width="24.140625" style="2" customWidth="1"/>
    <col min="10" max="10" width="31.7109375" style="2" customWidth="1"/>
    <col min="11" max="11" width="24.7109375" style="23" customWidth="1"/>
    <col min="12" max="12" width="25.140625" style="74" customWidth="1"/>
    <col min="13" max="13" width="24.5703125" style="15" customWidth="1"/>
    <col min="14" max="14" width="23.85546875" style="15" customWidth="1"/>
    <col min="15" max="15" width="25.7109375" style="15" customWidth="1"/>
    <col min="16" max="16" width="23.28515625" style="2" customWidth="1"/>
    <col min="17" max="17" width="14.28515625" style="2" customWidth="1"/>
    <col min="18" max="18" width="15.28515625" style="2" customWidth="1"/>
    <col min="19" max="19" width="14.42578125" style="2" customWidth="1"/>
    <col min="20" max="20" width="11.140625" style="2" customWidth="1"/>
    <col min="21" max="21" width="12.28515625" style="10" customWidth="1"/>
    <col min="22" max="22" width="13.140625" style="2" customWidth="1"/>
    <col min="23" max="23" width="14" style="2" customWidth="1"/>
    <col min="24" max="24" width="15.5703125" style="2" customWidth="1"/>
    <col min="25" max="25" width="13.28515625" style="2" customWidth="1"/>
    <col min="26" max="16384" width="9.140625" style="2"/>
  </cols>
  <sheetData>
    <row r="1" spans="1:25" s="3" customFormat="1" ht="26.25">
      <c r="K1" s="19"/>
      <c r="L1" s="19"/>
      <c r="M1" s="11"/>
      <c r="N1" s="11"/>
      <c r="O1" s="11"/>
      <c r="U1" s="5" t="s">
        <v>19</v>
      </c>
    </row>
    <row r="2" spans="1:25" s="3" customFormat="1" ht="23.25" customHeight="1">
      <c r="K2" s="19"/>
      <c r="L2" s="19"/>
      <c r="M2" s="11"/>
      <c r="N2" s="11"/>
      <c r="O2" s="11"/>
      <c r="U2" s="5" t="s">
        <v>18</v>
      </c>
    </row>
    <row r="3" spans="1:25" s="3" customFormat="1" ht="26.25" hidden="1" customHeight="1">
      <c r="K3" s="19"/>
      <c r="L3" s="19"/>
      <c r="M3" s="11"/>
      <c r="N3" s="11"/>
      <c r="O3" s="11"/>
    </row>
    <row r="4" spans="1:25" s="3" customFormat="1" ht="26.25" hidden="1" customHeight="1">
      <c r="A4" s="5"/>
      <c r="B4" s="5"/>
      <c r="C4" s="5"/>
      <c r="D4" s="5"/>
      <c r="E4" s="5"/>
      <c r="F4" s="5"/>
      <c r="G4" s="5"/>
      <c r="H4" s="5"/>
      <c r="I4" s="5"/>
      <c r="J4" s="5"/>
      <c r="K4" s="20"/>
      <c r="L4" s="20"/>
      <c r="M4" s="12"/>
      <c r="N4" s="12"/>
      <c r="O4" s="12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3" customFormat="1" ht="25.5" customHeight="1">
      <c r="A5" s="6"/>
      <c r="B5" s="6"/>
      <c r="C5" s="4"/>
      <c r="D5" s="4"/>
      <c r="E5" s="4"/>
      <c r="F5" s="4"/>
      <c r="G5" s="4"/>
      <c r="H5" s="4"/>
      <c r="I5" s="4"/>
      <c r="J5" s="18" t="s">
        <v>20</v>
      </c>
      <c r="K5" s="21"/>
      <c r="L5" s="20"/>
      <c r="M5" s="13"/>
      <c r="N5" s="13"/>
      <c r="O5" s="13"/>
      <c r="P5" s="4"/>
      <c r="Q5" s="4"/>
      <c r="R5" s="7"/>
      <c r="S5" s="7"/>
      <c r="T5" s="7"/>
      <c r="U5" s="4" t="s">
        <v>23</v>
      </c>
      <c r="V5" s="7"/>
      <c r="W5" s="7"/>
      <c r="X5" s="7"/>
      <c r="Y5" s="7"/>
    </row>
    <row r="6" spans="1:25" s="3" customFormat="1" ht="26.25" customHeight="1">
      <c r="A6" s="6"/>
      <c r="B6" s="6"/>
      <c r="C6" s="4"/>
      <c r="D6" s="4"/>
      <c r="E6" s="4"/>
      <c r="F6" s="152" t="s">
        <v>0</v>
      </c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4"/>
      <c r="R6" s="4"/>
      <c r="S6" s="4"/>
      <c r="T6" s="4"/>
      <c r="U6" s="4"/>
      <c r="V6" s="4"/>
      <c r="W6" s="4"/>
      <c r="X6" s="17"/>
      <c r="Y6" s="4"/>
    </row>
    <row r="7" spans="1:25" s="3" customFormat="1" ht="26.25" customHeight="1">
      <c r="A7" s="6"/>
      <c r="B7" s="6"/>
      <c r="C7" s="4"/>
      <c r="D7" s="4"/>
      <c r="E7" s="4"/>
      <c r="F7" s="4"/>
      <c r="G7" s="4"/>
      <c r="H7" s="4"/>
      <c r="I7" s="4"/>
      <c r="J7" s="4"/>
      <c r="K7" s="20"/>
      <c r="L7" s="20"/>
      <c r="M7" s="13"/>
      <c r="N7" s="13"/>
      <c r="O7" s="13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3" customFormat="1" ht="25.5" customHeight="1">
      <c r="A8" s="138" t="s">
        <v>1</v>
      </c>
      <c r="B8" s="138" t="s">
        <v>2</v>
      </c>
      <c r="C8" s="154" t="s">
        <v>3</v>
      </c>
      <c r="D8" s="155"/>
      <c r="E8" s="138" t="s">
        <v>4</v>
      </c>
      <c r="F8" s="158" t="s">
        <v>5</v>
      </c>
      <c r="G8" s="159"/>
      <c r="H8" s="159"/>
      <c r="I8" s="159"/>
      <c r="J8" s="159"/>
      <c r="K8" s="159"/>
      <c r="L8" s="159"/>
      <c r="M8" s="159"/>
      <c r="N8" s="159"/>
      <c r="O8" s="160"/>
      <c r="P8" s="140" t="s">
        <v>6</v>
      </c>
      <c r="Q8" s="141"/>
      <c r="R8" s="141"/>
      <c r="S8" s="141"/>
      <c r="T8" s="141"/>
      <c r="U8" s="141"/>
      <c r="V8" s="141"/>
      <c r="W8" s="141"/>
      <c r="X8" s="141"/>
      <c r="Y8" s="142"/>
    </row>
    <row r="9" spans="1:25" s="3" customFormat="1" ht="25.5" customHeight="1">
      <c r="A9" s="153"/>
      <c r="B9" s="153"/>
      <c r="C9" s="156"/>
      <c r="D9" s="157"/>
      <c r="E9" s="153"/>
      <c r="F9" s="161" t="s">
        <v>7</v>
      </c>
      <c r="G9" s="158" t="s">
        <v>8</v>
      </c>
      <c r="H9" s="159"/>
      <c r="I9" s="159"/>
      <c r="J9" s="159"/>
      <c r="K9" s="159"/>
      <c r="L9" s="159"/>
      <c r="M9" s="159"/>
      <c r="N9" s="159"/>
      <c r="O9" s="160"/>
      <c r="P9" s="138" t="s">
        <v>9</v>
      </c>
      <c r="Q9" s="138" t="s">
        <v>10</v>
      </c>
      <c r="R9" s="140" t="s">
        <v>11</v>
      </c>
      <c r="S9" s="141"/>
      <c r="T9" s="141"/>
      <c r="U9" s="141"/>
      <c r="V9" s="141"/>
      <c r="W9" s="141"/>
      <c r="X9" s="141"/>
      <c r="Y9" s="142"/>
    </row>
    <row r="10" spans="1:25" s="3" customFormat="1" ht="25.5" customHeight="1">
      <c r="A10" s="153"/>
      <c r="B10" s="153"/>
      <c r="C10" s="161">
        <v>2021</v>
      </c>
      <c r="D10" s="161">
        <v>2027</v>
      </c>
      <c r="E10" s="153"/>
      <c r="F10" s="162"/>
      <c r="G10" s="161" t="s">
        <v>12</v>
      </c>
      <c r="H10" s="158" t="s">
        <v>13</v>
      </c>
      <c r="I10" s="159"/>
      <c r="J10" s="159"/>
      <c r="K10" s="159"/>
      <c r="L10" s="159"/>
      <c r="M10" s="159"/>
      <c r="N10" s="159"/>
      <c r="O10" s="160"/>
      <c r="P10" s="153"/>
      <c r="Q10" s="153"/>
      <c r="R10" s="138" t="s">
        <v>12</v>
      </c>
      <c r="S10" s="140" t="s">
        <v>14</v>
      </c>
      <c r="T10" s="141"/>
      <c r="U10" s="141"/>
      <c r="V10" s="141"/>
      <c r="W10" s="141"/>
      <c r="X10" s="141"/>
      <c r="Y10" s="142"/>
    </row>
    <row r="11" spans="1:25" s="3" customFormat="1" ht="408" customHeight="1">
      <c r="A11" s="139"/>
      <c r="B11" s="139"/>
      <c r="C11" s="163"/>
      <c r="D11" s="163"/>
      <c r="E11" s="139"/>
      <c r="F11" s="163"/>
      <c r="G11" s="163"/>
      <c r="H11" s="16">
        <v>2021</v>
      </c>
      <c r="I11" s="8" t="s">
        <v>15</v>
      </c>
      <c r="J11" s="16">
        <v>2022</v>
      </c>
      <c r="K11" s="22">
        <v>2023</v>
      </c>
      <c r="L11" s="22">
        <v>2024</v>
      </c>
      <c r="M11" s="14">
        <v>2025</v>
      </c>
      <c r="N11" s="14">
        <v>2026</v>
      </c>
      <c r="O11" s="14">
        <v>2027</v>
      </c>
      <c r="P11" s="139"/>
      <c r="Q11" s="139"/>
      <c r="R11" s="139"/>
      <c r="S11" s="8">
        <v>2021</v>
      </c>
      <c r="T11" s="8">
        <v>2022</v>
      </c>
      <c r="U11" s="16">
        <v>2023</v>
      </c>
      <c r="V11" s="16">
        <v>2024</v>
      </c>
      <c r="W11" s="16">
        <v>2025</v>
      </c>
      <c r="X11" s="16">
        <v>2026</v>
      </c>
      <c r="Y11" s="16">
        <v>2027</v>
      </c>
    </row>
    <row r="12" spans="1:25" s="3" customFormat="1" ht="25.5" customHeight="1">
      <c r="A12" s="8">
        <v>1</v>
      </c>
      <c r="B12" s="8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22">
        <v>11</v>
      </c>
      <c r="L12" s="22">
        <v>12</v>
      </c>
      <c r="M12" s="14">
        <v>13</v>
      </c>
      <c r="N12" s="14">
        <v>14</v>
      </c>
      <c r="O12" s="14">
        <v>15</v>
      </c>
      <c r="P12" s="8">
        <v>16</v>
      </c>
      <c r="Q12" s="8">
        <v>17</v>
      </c>
      <c r="R12" s="8">
        <v>18</v>
      </c>
      <c r="S12" s="8">
        <v>19</v>
      </c>
      <c r="T12" s="8">
        <v>20</v>
      </c>
      <c r="U12" s="16">
        <v>21</v>
      </c>
      <c r="V12" s="16">
        <v>22</v>
      </c>
      <c r="W12" s="16">
        <v>23</v>
      </c>
      <c r="X12" s="16">
        <v>24</v>
      </c>
      <c r="Y12" s="16">
        <v>25</v>
      </c>
    </row>
    <row r="13" spans="1:25" s="3" customFormat="1" ht="34.5" customHeight="1">
      <c r="A13" s="143" t="s">
        <v>30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5"/>
    </row>
    <row r="14" spans="1:25" s="1" customFormat="1" ht="32.25" customHeight="1">
      <c r="A14" s="146" t="s">
        <v>24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8"/>
    </row>
    <row r="15" spans="1:25" s="1" customFormat="1" ht="42" customHeight="1" thickBot="1">
      <c r="A15" s="149" t="s">
        <v>31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1"/>
    </row>
    <row r="16" spans="1:25" s="1" customFormat="1" ht="94.5" customHeight="1">
      <c r="A16" s="127" t="s">
        <v>32</v>
      </c>
      <c r="B16" s="130" t="s">
        <v>33</v>
      </c>
      <c r="C16" s="133">
        <v>2021</v>
      </c>
      <c r="D16" s="133">
        <v>2027</v>
      </c>
      <c r="E16" s="134" t="s">
        <v>25</v>
      </c>
      <c r="F16" s="27" t="s">
        <v>17</v>
      </c>
      <c r="G16" s="28">
        <f>H16+I16+J16+K16+L16+M16+N16+O16</f>
        <v>11846403.09</v>
      </c>
      <c r="H16" s="28">
        <f>SUM(H17+H18+H19)</f>
        <v>1586776.8900000001</v>
      </c>
      <c r="I16" s="28">
        <v>0</v>
      </c>
      <c r="J16" s="29">
        <f>SUM(J17+J18+J19)</f>
        <v>2023575.07</v>
      </c>
      <c r="K16" s="29">
        <f>SUM(K20+K28+K31+K35)</f>
        <v>2206775.5499999998</v>
      </c>
      <c r="L16" s="29">
        <f>SUM(L20+L23+L28+L31+L35+L38+L42)</f>
        <v>2816035.71</v>
      </c>
      <c r="M16" s="29">
        <f>SUM(M20+M23+M31+M35+M28)</f>
        <v>801401.07000000007</v>
      </c>
      <c r="N16" s="28">
        <f>SUM(N20+N23+N31+N35+N28)</f>
        <v>1205919.3999999999</v>
      </c>
      <c r="O16" s="28">
        <f>SUM(O20+O23+O31+O35+O28+O42+O45)</f>
        <v>1205919.3999999999</v>
      </c>
      <c r="P16" s="137" t="s">
        <v>26</v>
      </c>
      <c r="Q16" s="121" t="s">
        <v>26</v>
      </c>
      <c r="R16" s="121" t="s">
        <v>26</v>
      </c>
      <c r="S16" s="121" t="s">
        <v>26</v>
      </c>
      <c r="T16" s="121" t="s">
        <v>26</v>
      </c>
      <c r="U16" s="124" t="s">
        <v>26</v>
      </c>
      <c r="V16" s="121" t="s">
        <v>26</v>
      </c>
      <c r="W16" s="121" t="s">
        <v>26</v>
      </c>
      <c r="X16" s="121" t="s">
        <v>26</v>
      </c>
      <c r="Y16" s="121" t="s">
        <v>26</v>
      </c>
    </row>
    <row r="17" spans="1:25" s="1" customFormat="1" ht="260.25" customHeight="1">
      <c r="A17" s="128"/>
      <c r="B17" s="131"/>
      <c r="C17" s="133"/>
      <c r="D17" s="133"/>
      <c r="E17" s="135"/>
      <c r="F17" s="53" t="s">
        <v>21</v>
      </c>
      <c r="G17" s="28">
        <f>SUM(H17:O17)</f>
        <v>11513028.09</v>
      </c>
      <c r="H17" s="28">
        <f>SUM(H21+H24+H32+H36+H29+H43+H46)</f>
        <v>1586776.8900000001</v>
      </c>
      <c r="I17" s="28">
        <f>SUM(I21+I24+I32+I36+I29+I43+I46)</f>
        <v>0</v>
      </c>
      <c r="J17" s="29">
        <f>SUM(J21+J24+J32+J36+J29+J43+J46+J39)</f>
        <v>1683575.07</v>
      </c>
      <c r="K17" s="29">
        <f>SUM(K21+K24+K32+K36+K29+K43+K46+K39)</f>
        <v>2206775.5500000003</v>
      </c>
      <c r="L17" s="29">
        <f>SUM(L21+L24+L32+L36+L29+L39+L43)</f>
        <v>2816035.71</v>
      </c>
      <c r="M17" s="29">
        <f>SUM(M21+M24+M32+M36+M29+M43+M46+M39)</f>
        <v>801401.07000000007</v>
      </c>
      <c r="N17" s="28">
        <f>SUM(N21+N24+N32+N36+N29+N43+N46+N39)</f>
        <v>1205919.3999999999</v>
      </c>
      <c r="O17" s="28">
        <f>SUM(O21+O24+O32+O36+O29+O43+O46+O39)</f>
        <v>1212544.3999999999</v>
      </c>
      <c r="P17" s="135"/>
      <c r="Q17" s="122"/>
      <c r="R17" s="122"/>
      <c r="S17" s="122"/>
      <c r="T17" s="122"/>
      <c r="U17" s="125"/>
      <c r="V17" s="122"/>
      <c r="W17" s="122"/>
      <c r="X17" s="122"/>
      <c r="Y17" s="122"/>
    </row>
    <row r="18" spans="1:25" s="1" customFormat="1" ht="126.75" customHeight="1">
      <c r="A18" s="128"/>
      <c r="B18" s="131"/>
      <c r="C18" s="133"/>
      <c r="D18" s="133"/>
      <c r="E18" s="135"/>
      <c r="F18" s="54" t="s">
        <v>16</v>
      </c>
      <c r="G18" s="28">
        <f>SUM(H18:O18)</f>
        <v>340000</v>
      </c>
      <c r="H18" s="28">
        <f>SUM(H22+H30+H33+H37+H44+H47)</f>
        <v>0</v>
      </c>
      <c r="I18" s="28">
        <f>SUM(I22+I30+I33+I37+I44+I47)</f>
        <v>0</v>
      </c>
      <c r="J18" s="29">
        <f>SUM(J22+J30+J33+J37+J44+J47+J40)</f>
        <v>340000</v>
      </c>
      <c r="K18" s="29">
        <f>SUM(K22+K30+K33+K37+K44+K47+K40)</f>
        <v>0</v>
      </c>
      <c r="L18" s="29">
        <f>SUM(L22+L30+L33+L37+L44+L40)</f>
        <v>0</v>
      </c>
      <c r="M18" s="29">
        <f>SUM(M22+M30+M33+M37+M44+M47+M40)</f>
        <v>0</v>
      </c>
      <c r="N18" s="28">
        <f>SUM(N22+N30+N33+N37+N44+N47+N40)</f>
        <v>0</v>
      </c>
      <c r="O18" s="28">
        <f>SUM(O22+O30+O33+O37+O44+O47+O40)</f>
        <v>0</v>
      </c>
      <c r="P18" s="135"/>
      <c r="Q18" s="122"/>
      <c r="R18" s="122"/>
      <c r="S18" s="122"/>
      <c r="T18" s="122"/>
      <c r="U18" s="125"/>
      <c r="V18" s="122"/>
      <c r="W18" s="122"/>
      <c r="X18" s="122"/>
      <c r="Y18" s="122"/>
    </row>
    <row r="19" spans="1:25" s="1" customFormat="1" ht="83.25" customHeight="1">
      <c r="A19" s="129"/>
      <c r="B19" s="132"/>
      <c r="C19" s="133"/>
      <c r="D19" s="133"/>
      <c r="E19" s="136"/>
      <c r="F19" s="27" t="s">
        <v>34</v>
      </c>
      <c r="G19" s="28">
        <v>0</v>
      </c>
      <c r="H19" s="28">
        <v>0</v>
      </c>
      <c r="I19" s="28">
        <v>0</v>
      </c>
      <c r="J19" s="29">
        <v>0</v>
      </c>
      <c r="K19" s="29">
        <v>0</v>
      </c>
      <c r="L19" s="29">
        <v>0</v>
      </c>
      <c r="M19" s="29">
        <v>0</v>
      </c>
      <c r="N19" s="28">
        <v>0</v>
      </c>
      <c r="O19" s="55">
        <v>0</v>
      </c>
      <c r="P19" s="136"/>
      <c r="Q19" s="123"/>
      <c r="R19" s="123"/>
      <c r="S19" s="123"/>
      <c r="T19" s="123"/>
      <c r="U19" s="126"/>
      <c r="V19" s="123"/>
      <c r="W19" s="123"/>
      <c r="X19" s="123"/>
      <c r="Y19" s="123"/>
    </row>
    <row r="20" spans="1:25" s="1" customFormat="1" ht="102" customHeight="1">
      <c r="A20" s="79" t="s">
        <v>35</v>
      </c>
      <c r="B20" s="95" t="s">
        <v>36</v>
      </c>
      <c r="C20" s="85">
        <v>2021</v>
      </c>
      <c r="D20" s="85">
        <v>2027</v>
      </c>
      <c r="E20" s="98" t="s">
        <v>25</v>
      </c>
      <c r="F20" s="44" t="s">
        <v>17</v>
      </c>
      <c r="G20" s="30">
        <f>SUM(H20:O20)</f>
        <v>3251541.48</v>
      </c>
      <c r="H20" s="30">
        <f>H21+H22</f>
        <v>703909.33</v>
      </c>
      <c r="I20" s="30">
        <v>0</v>
      </c>
      <c r="J20" s="24">
        <f>SUM(J21+J22)</f>
        <v>236771.82</v>
      </c>
      <c r="K20" s="24">
        <f>SUM(K21+K22)</f>
        <v>423964.62</v>
      </c>
      <c r="L20" s="24">
        <f>L21+L22</f>
        <v>1198295.71</v>
      </c>
      <c r="M20" s="24">
        <f>M21+M22</f>
        <v>227000</v>
      </c>
      <c r="N20" s="30">
        <f>N21+N22</f>
        <v>230800</v>
      </c>
      <c r="O20" s="30">
        <f>O21+O22</f>
        <v>230800</v>
      </c>
      <c r="P20" s="95" t="s">
        <v>37</v>
      </c>
      <c r="Q20" s="95" t="s">
        <v>28</v>
      </c>
      <c r="R20" s="92"/>
      <c r="S20" s="76">
        <v>40</v>
      </c>
      <c r="T20" s="76">
        <v>42</v>
      </c>
      <c r="U20" s="108">
        <v>45</v>
      </c>
      <c r="V20" s="76">
        <v>46</v>
      </c>
      <c r="W20" s="76">
        <v>50</v>
      </c>
      <c r="X20" s="76">
        <v>52</v>
      </c>
      <c r="Y20" s="76">
        <v>55</v>
      </c>
    </row>
    <row r="21" spans="1:25" s="1" customFormat="1" ht="161.25" customHeight="1">
      <c r="A21" s="80"/>
      <c r="B21" s="96"/>
      <c r="C21" s="85"/>
      <c r="D21" s="85"/>
      <c r="E21" s="99"/>
      <c r="F21" s="56" t="s">
        <v>21</v>
      </c>
      <c r="G21" s="30">
        <f>SUM(H21:O21)</f>
        <v>3251541.48</v>
      </c>
      <c r="H21" s="25">
        <v>703909.33</v>
      </c>
      <c r="I21" s="32">
        <v>0</v>
      </c>
      <c r="J21" s="25">
        <v>236771.82</v>
      </c>
      <c r="K21" s="25">
        <v>423964.62</v>
      </c>
      <c r="L21" s="25">
        <v>1198295.71</v>
      </c>
      <c r="M21" s="25">
        <v>227000</v>
      </c>
      <c r="N21" s="32">
        <v>230800</v>
      </c>
      <c r="O21" s="57">
        <v>230800</v>
      </c>
      <c r="P21" s="96"/>
      <c r="Q21" s="96"/>
      <c r="R21" s="93"/>
      <c r="S21" s="77"/>
      <c r="T21" s="77"/>
      <c r="U21" s="109"/>
      <c r="V21" s="77"/>
      <c r="W21" s="77"/>
      <c r="X21" s="77"/>
      <c r="Y21" s="77"/>
    </row>
    <row r="22" spans="1:25" s="1" customFormat="1" ht="141" customHeight="1" thickBot="1">
      <c r="A22" s="81"/>
      <c r="B22" s="97"/>
      <c r="C22" s="85"/>
      <c r="D22" s="85"/>
      <c r="E22" s="100"/>
      <c r="F22" s="39" t="s">
        <v>16</v>
      </c>
      <c r="G22" s="30">
        <v>0</v>
      </c>
      <c r="H22" s="33">
        <v>0</v>
      </c>
      <c r="I22" s="33">
        <v>0</v>
      </c>
      <c r="J22" s="34">
        <v>0</v>
      </c>
      <c r="K22" s="34">
        <v>0</v>
      </c>
      <c r="L22" s="34">
        <v>0</v>
      </c>
      <c r="M22" s="25">
        <v>0</v>
      </c>
      <c r="N22" s="33">
        <v>0</v>
      </c>
      <c r="O22" s="58">
        <v>0</v>
      </c>
      <c r="P22" s="111"/>
      <c r="Q22" s="97"/>
      <c r="R22" s="94"/>
      <c r="S22" s="78"/>
      <c r="T22" s="78"/>
      <c r="U22" s="110"/>
      <c r="V22" s="78"/>
      <c r="W22" s="78"/>
      <c r="X22" s="78"/>
      <c r="Y22" s="78"/>
    </row>
    <row r="23" spans="1:25" s="1" customFormat="1" ht="91.5" customHeight="1">
      <c r="A23" s="79" t="s">
        <v>38</v>
      </c>
      <c r="B23" s="95" t="s">
        <v>39</v>
      </c>
      <c r="C23" s="85">
        <v>2021</v>
      </c>
      <c r="D23" s="85">
        <v>2027</v>
      </c>
      <c r="E23" s="98" t="s">
        <v>25</v>
      </c>
      <c r="F23" s="95" t="s">
        <v>17</v>
      </c>
      <c r="G23" s="115">
        <v>0</v>
      </c>
      <c r="H23" s="115">
        <v>0</v>
      </c>
      <c r="I23" s="115">
        <v>0</v>
      </c>
      <c r="J23" s="112">
        <v>0</v>
      </c>
      <c r="K23" s="112">
        <v>0</v>
      </c>
      <c r="L23" s="112">
        <v>0</v>
      </c>
      <c r="M23" s="112">
        <v>0</v>
      </c>
      <c r="N23" s="115">
        <v>0</v>
      </c>
      <c r="O23" s="118">
        <v>0</v>
      </c>
      <c r="P23" s="107" t="s">
        <v>40</v>
      </c>
      <c r="Q23" s="95" t="s">
        <v>41</v>
      </c>
      <c r="R23" s="92"/>
      <c r="S23" s="76">
        <v>7</v>
      </c>
      <c r="T23" s="76">
        <v>7.3</v>
      </c>
      <c r="U23" s="108">
        <v>7.6</v>
      </c>
      <c r="V23" s="76">
        <v>8</v>
      </c>
      <c r="W23" s="76">
        <v>8.1999999999999993</v>
      </c>
      <c r="X23" s="76">
        <v>8.5</v>
      </c>
      <c r="Y23" s="76">
        <v>9</v>
      </c>
    </row>
    <row r="24" spans="1:25" s="1" customFormat="1" ht="56.25" customHeight="1">
      <c r="A24" s="80"/>
      <c r="B24" s="96"/>
      <c r="C24" s="85"/>
      <c r="D24" s="85"/>
      <c r="E24" s="99"/>
      <c r="F24" s="96"/>
      <c r="G24" s="116"/>
      <c r="H24" s="116"/>
      <c r="I24" s="116"/>
      <c r="J24" s="113"/>
      <c r="K24" s="113"/>
      <c r="L24" s="113"/>
      <c r="M24" s="113"/>
      <c r="N24" s="116"/>
      <c r="O24" s="119"/>
      <c r="P24" s="96"/>
      <c r="Q24" s="96"/>
      <c r="R24" s="93"/>
      <c r="S24" s="77"/>
      <c r="T24" s="77"/>
      <c r="U24" s="109"/>
      <c r="V24" s="77"/>
      <c r="W24" s="77"/>
      <c r="X24" s="77"/>
      <c r="Y24" s="77"/>
    </row>
    <row r="25" spans="1:25" s="1" customFormat="1" ht="58.5" customHeight="1">
      <c r="A25" s="81"/>
      <c r="B25" s="97"/>
      <c r="C25" s="85"/>
      <c r="D25" s="85"/>
      <c r="E25" s="100"/>
      <c r="F25" s="97"/>
      <c r="G25" s="117"/>
      <c r="H25" s="117"/>
      <c r="I25" s="117"/>
      <c r="J25" s="114"/>
      <c r="K25" s="114"/>
      <c r="L25" s="114"/>
      <c r="M25" s="114"/>
      <c r="N25" s="117"/>
      <c r="O25" s="120"/>
      <c r="P25" s="97"/>
      <c r="Q25" s="97"/>
      <c r="R25" s="94"/>
      <c r="S25" s="78"/>
      <c r="T25" s="78"/>
      <c r="U25" s="110"/>
      <c r="V25" s="78"/>
      <c r="W25" s="78"/>
      <c r="X25" s="78"/>
      <c r="Y25" s="78"/>
    </row>
    <row r="26" spans="1:25" s="1" customFormat="1" ht="229.5" customHeight="1">
      <c r="A26" s="43" t="s">
        <v>42</v>
      </c>
      <c r="B26" s="36" t="s">
        <v>43</v>
      </c>
      <c r="C26" s="45">
        <v>2021</v>
      </c>
      <c r="D26" s="45">
        <v>2027</v>
      </c>
      <c r="E26" s="36" t="s">
        <v>25</v>
      </c>
      <c r="F26" s="37" t="s">
        <v>17</v>
      </c>
      <c r="G26" s="46">
        <v>0</v>
      </c>
      <c r="H26" s="46">
        <v>0</v>
      </c>
      <c r="I26" s="46">
        <v>0</v>
      </c>
      <c r="J26" s="47">
        <v>0</v>
      </c>
      <c r="K26" s="47">
        <v>0</v>
      </c>
      <c r="L26" s="73">
        <v>0</v>
      </c>
      <c r="M26" s="47">
        <v>0</v>
      </c>
      <c r="N26" s="46">
        <v>0</v>
      </c>
      <c r="O26" s="59">
        <v>0</v>
      </c>
      <c r="P26" s="48" t="s">
        <v>44</v>
      </c>
      <c r="Q26" s="35" t="s">
        <v>28</v>
      </c>
      <c r="R26" s="38"/>
      <c r="S26" s="35">
        <v>55</v>
      </c>
      <c r="T26" s="35">
        <v>56</v>
      </c>
      <c r="U26" s="42">
        <v>57</v>
      </c>
      <c r="V26" s="35">
        <v>58</v>
      </c>
      <c r="W26" s="35">
        <v>59</v>
      </c>
      <c r="X26" s="35">
        <v>60</v>
      </c>
      <c r="Y26" s="35">
        <v>61</v>
      </c>
    </row>
    <row r="27" spans="1:25" ht="176.25" customHeight="1">
      <c r="A27" s="49" t="s">
        <v>45</v>
      </c>
      <c r="B27" s="26" t="s">
        <v>46</v>
      </c>
      <c r="C27" s="45">
        <v>2021</v>
      </c>
      <c r="D27" s="45">
        <v>2027</v>
      </c>
      <c r="E27" s="26" t="s">
        <v>25</v>
      </c>
      <c r="F27" s="37" t="s">
        <v>17</v>
      </c>
      <c r="G27" s="46">
        <v>0</v>
      </c>
      <c r="H27" s="46">
        <v>0</v>
      </c>
      <c r="I27" s="46">
        <v>0</v>
      </c>
      <c r="J27" s="47">
        <v>0</v>
      </c>
      <c r="K27" s="47">
        <v>0</v>
      </c>
      <c r="L27" s="73">
        <v>0</v>
      </c>
      <c r="M27" s="47">
        <v>0</v>
      </c>
      <c r="N27" s="46">
        <v>0</v>
      </c>
      <c r="O27" s="59">
        <v>0</v>
      </c>
      <c r="P27" s="26" t="s">
        <v>47</v>
      </c>
      <c r="Q27" s="26" t="s">
        <v>41</v>
      </c>
      <c r="R27" s="60"/>
      <c r="S27" s="61">
        <v>1</v>
      </c>
      <c r="T27" s="61">
        <v>5</v>
      </c>
      <c r="U27" s="62">
        <v>7</v>
      </c>
      <c r="V27" s="61">
        <v>10</v>
      </c>
      <c r="W27" s="61">
        <v>12</v>
      </c>
      <c r="X27" s="61">
        <v>15</v>
      </c>
      <c r="Y27" s="61">
        <v>17</v>
      </c>
    </row>
    <row r="28" spans="1:25" ht="78.75" customHeight="1">
      <c r="A28" s="79" t="s">
        <v>48</v>
      </c>
      <c r="B28" s="95" t="s">
        <v>49</v>
      </c>
      <c r="C28" s="76">
        <v>2021</v>
      </c>
      <c r="D28" s="76">
        <v>2027</v>
      </c>
      <c r="E28" s="95" t="s">
        <v>25</v>
      </c>
      <c r="F28" s="44" t="s">
        <v>17</v>
      </c>
      <c r="G28" s="46">
        <f>SUM(H28+I28+J28+K28+L28+M28+N28+O28)</f>
        <v>1364152.05</v>
      </c>
      <c r="H28" s="46">
        <f>SUM(H29+H30)</f>
        <v>246332.88</v>
      </c>
      <c r="I28" s="46">
        <v>0</v>
      </c>
      <c r="J28" s="47">
        <f t="shared" ref="J28:L28" si="0">SUM(J29+J30)</f>
        <v>209845.79</v>
      </c>
      <c r="K28" s="47">
        <f>SUM(K29+K30)</f>
        <v>241973.38</v>
      </c>
      <c r="L28" s="73">
        <f t="shared" si="0"/>
        <v>222000</v>
      </c>
      <c r="M28" s="47">
        <f>M29+M30</f>
        <v>70000</v>
      </c>
      <c r="N28" s="46">
        <f>N29+N30</f>
        <v>187000</v>
      </c>
      <c r="O28" s="46">
        <f>O29+O30</f>
        <v>187000</v>
      </c>
      <c r="P28" s="95" t="s">
        <v>50</v>
      </c>
      <c r="Q28" s="76" t="s">
        <v>27</v>
      </c>
      <c r="R28" s="92"/>
      <c r="S28" s="101">
        <v>1</v>
      </c>
      <c r="T28" s="101">
        <v>1</v>
      </c>
      <c r="U28" s="104">
        <v>2</v>
      </c>
      <c r="V28" s="101">
        <v>2</v>
      </c>
      <c r="W28" s="101">
        <v>2</v>
      </c>
      <c r="X28" s="101">
        <v>2</v>
      </c>
      <c r="Y28" s="101">
        <v>2</v>
      </c>
    </row>
    <row r="29" spans="1:25" ht="190.5" customHeight="1">
      <c r="A29" s="80"/>
      <c r="B29" s="96"/>
      <c r="C29" s="77"/>
      <c r="D29" s="77"/>
      <c r="E29" s="96"/>
      <c r="F29" s="44" t="s">
        <v>21</v>
      </c>
      <c r="G29" s="46">
        <f>SUM(O29+N29+M29+L29+K29+J29+H29)</f>
        <v>1364152.0499999998</v>
      </c>
      <c r="H29" s="63">
        <v>246332.88</v>
      </c>
      <c r="I29" s="40">
        <v>0</v>
      </c>
      <c r="J29" s="63">
        <v>209845.79</v>
      </c>
      <c r="K29" s="63">
        <v>241973.38</v>
      </c>
      <c r="L29" s="63">
        <v>222000</v>
      </c>
      <c r="M29" s="63">
        <v>70000</v>
      </c>
      <c r="N29" s="40">
        <v>187000</v>
      </c>
      <c r="O29" s="64">
        <v>187000</v>
      </c>
      <c r="P29" s="96"/>
      <c r="Q29" s="77"/>
      <c r="R29" s="93"/>
      <c r="S29" s="102"/>
      <c r="T29" s="102"/>
      <c r="U29" s="105"/>
      <c r="V29" s="102"/>
      <c r="W29" s="102"/>
      <c r="X29" s="102"/>
      <c r="Y29" s="102"/>
    </row>
    <row r="30" spans="1:25" ht="112.5" customHeight="1">
      <c r="A30" s="81"/>
      <c r="B30" s="97"/>
      <c r="C30" s="78"/>
      <c r="D30" s="78"/>
      <c r="E30" s="97"/>
      <c r="F30" s="44" t="s">
        <v>16</v>
      </c>
      <c r="G30" s="46">
        <v>0</v>
      </c>
      <c r="H30" s="41">
        <v>0</v>
      </c>
      <c r="I30" s="41">
        <v>0</v>
      </c>
      <c r="J30" s="65">
        <v>0</v>
      </c>
      <c r="K30" s="65">
        <v>0</v>
      </c>
      <c r="L30" s="65">
        <v>0</v>
      </c>
      <c r="M30" s="63">
        <v>0</v>
      </c>
      <c r="N30" s="41">
        <v>0</v>
      </c>
      <c r="O30" s="66">
        <v>0</v>
      </c>
      <c r="P30" s="97"/>
      <c r="Q30" s="78"/>
      <c r="R30" s="94"/>
      <c r="S30" s="103"/>
      <c r="T30" s="103"/>
      <c r="U30" s="106"/>
      <c r="V30" s="103"/>
      <c r="W30" s="103"/>
      <c r="X30" s="103"/>
      <c r="Y30" s="103"/>
    </row>
    <row r="31" spans="1:25" ht="132.75" customHeight="1">
      <c r="A31" s="79" t="s">
        <v>51</v>
      </c>
      <c r="B31" s="95" t="s">
        <v>52</v>
      </c>
      <c r="C31" s="85">
        <v>2021</v>
      </c>
      <c r="D31" s="85">
        <v>2027</v>
      </c>
      <c r="E31" s="98" t="s">
        <v>25</v>
      </c>
      <c r="F31" s="37" t="s">
        <v>17</v>
      </c>
      <c r="G31" s="30">
        <f>SUM(H31:O31)</f>
        <v>6052651.0100000016</v>
      </c>
      <c r="H31" s="30">
        <f>H32+H33</f>
        <v>615566.68000000005</v>
      </c>
      <c r="I31" s="30">
        <v>0</v>
      </c>
      <c r="J31" s="24">
        <f>J32+J33</f>
        <v>1226787.46</v>
      </c>
      <c r="K31" s="24">
        <f>SUM(K32+K33)</f>
        <v>1157057</v>
      </c>
      <c r="L31" s="24">
        <f>L32+L33</f>
        <v>1275000</v>
      </c>
      <c r="M31" s="24">
        <f>M32+M33</f>
        <v>403601.07</v>
      </c>
      <c r="N31" s="30">
        <f>N32+N33</f>
        <v>687319.4</v>
      </c>
      <c r="O31" s="30">
        <f>O32+O33</f>
        <v>687319.4</v>
      </c>
      <c r="P31" s="90" t="s">
        <v>53</v>
      </c>
      <c r="Q31" s="76" t="s">
        <v>54</v>
      </c>
      <c r="R31" s="92">
        <v>605</v>
      </c>
      <c r="S31" s="76">
        <v>50</v>
      </c>
      <c r="T31" s="76">
        <v>80</v>
      </c>
      <c r="U31" s="108">
        <v>85</v>
      </c>
      <c r="V31" s="76">
        <v>90</v>
      </c>
      <c r="W31" s="76">
        <v>95</v>
      </c>
      <c r="X31" s="76">
        <v>100</v>
      </c>
      <c r="Y31" s="76">
        <v>105</v>
      </c>
    </row>
    <row r="32" spans="1:25" ht="116.25" customHeight="1">
      <c r="A32" s="80"/>
      <c r="B32" s="96"/>
      <c r="C32" s="85"/>
      <c r="D32" s="85"/>
      <c r="E32" s="99"/>
      <c r="F32" s="56" t="s">
        <v>21</v>
      </c>
      <c r="G32" s="30">
        <f>SUM(H32:O32)</f>
        <v>6052651.0100000016</v>
      </c>
      <c r="H32" s="25">
        <v>615566.68000000005</v>
      </c>
      <c r="I32" s="32">
        <v>0</v>
      </c>
      <c r="J32" s="25">
        <v>1226787.46</v>
      </c>
      <c r="K32" s="25">
        <v>1157057</v>
      </c>
      <c r="L32" s="25">
        <v>1275000</v>
      </c>
      <c r="M32" s="25">
        <v>403601.07</v>
      </c>
      <c r="N32" s="32">
        <v>687319.4</v>
      </c>
      <c r="O32" s="57">
        <v>687319.4</v>
      </c>
      <c r="P32" s="90"/>
      <c r="Q32" s="77"/>
      <c r="R32" s="93"/>
      <c r="S32" s="77"/>
      <c r="T32" s="77"/>
      <c r="U32" s="109"/>
      <c r="V32" s="77"/>
      <c r="W32" s="77"/>
      <c r="X32" s="77"/>
      <c r="Y32" s="77"/>
    </row>
    <row r="33" spans="1:25" ht="106.5" customHeight="1">
      <c r="A33" s="81"/>
      <c r="B33" s="97"/>
      <c r="C33" s="85"/>
      <c r="D33" s="85"/>
      <c r="E33" s="100"/>
      <c r="F33" s="31" t="s">
        <v>16</v>
      </c>
      <c r="G33" s="30">
        <v>0</v>
      </c>
      <c r="H33" s="33">
        <v>0</v>
      </c>
      <c r="I33" s="33">
        <v>0</v>
      </c>
      <c r="J33" s="34">
        <v>0</v>
      </c>
      <c r="K33" s="34">
        <v>0</v>
      </c>
      <c r="L33" s="34">
        <v>0</v>
      </c>
      <c r="M33" s="67">
        <v>0</v>
      </c>
      <c r="N33" s="33">
        <v>0</v>
      </c>
      <c r="O33" s="68">
        <v>0</v>
      </c>
      <c r="P33" s="91"/>
      <c r="Q33" s="78"/>
      <c r="R33" s="94"/>
      <c r="S33" s="78"/>
      <c r="T33" s="78"/>
      <c r="U33" s="110"/>
      <c r="V33" s="78"/>
      <c r="W33" s="78"/>
      <c r="X33" s="78"/>
      <c r="Y33" s="78"/>
    </row>
    <row r="34" spans="1:25" ht="162" customHeight="1" thickBot="1">
      <c r="A34" s="43" t="s">
        <v>55</v>
      </c>
      <c r="B34" s="36" t="s">
        <v>56</v>
      </c>
      <c r="C34" s="45">
        <v>2021</v>
      </c>
      <c r="D34" s="45">
        <v>2027</v>
      </c>
      <c r="E34" s="69" t="s">
        <v>25</v>
      </c>
      <c r="F34" s="37" t="s">
        <v>57</v>
      </c>
      <c r="G34" s="30">
        <v>0</v>
      </c>
      <c r="H34" s="30">
        <v>0</v>
      </c>
      <c r="I34" s="30">
        <v>0</v>
      </c>
      <c r="J34" s="24">
        <v>0</v>
      </c>
      <c r="K34" s="24">
        <v>0</v>
      </c>
      <c r="L34" s="24">
        <v>0</v>
      </c>
      <c r="M34" s="24">
        <v>0</v>
      </c>
      <c r="N34" s="30">
        <v>0</v>
      </c>
      <c r="O34" s="70">
        <v>0</v>
      </c>
      <c r="P34" s="48" t="s">
        <v>58</v>
      </c>
      <c r="Q34" s="35" t="s">
        <v>54</v>
      </c>
      <c r="R34" s="38">
        <v>51</v>
      </c>
      <c r="S34" s="35">
        <v>5</v>
      </c>
      <c r="T34" s="35">
        <v>6</v>
      </c>
      <c r="U34" s="42">
        <v>6</v>
      </c>
      <c r="V34" s="35">
        <v>7</v>
      </c>
      <c r="W34" s="35">
        <v>8</v>
      </c>
      <c r="X34" s="35">
        <v>9</v>
      </c>
      <c r="Y34" s="35">
        <v>10</v>
      </c>
    </row>
    <row r="35" spans="1:25" ht="81.75" customHeight="1">
      <c r="A35" s="79" t="s">
        <v>59</v>
      </c>
      <c r="B35" s="82" t="s">
        <v>60</v>
      </c>
      <c r="C35" s="85">
        <v>2021</v>
      </c>
      <c r="D35" s="85">
        <v>2027</v>
      </c>
      <c r="E35" s="86" t="s">
        <v>25</v>
      </c>
      <c r="F35" s="37" t="s">
        <v>17</v>
      </c>
      <c r="G35" s="30">
        <f>SUM(H35:O35)</f>
        <v>833226.55</v>
      </c>
      <c r="H35" s="30">
        <f>H36+H37</f>
        <v>20968</v>
      </c>
      <c r="I35" s="30">
        <v>0</v>
      </c>
      <c r="J35" s="24">
        <f>J36+J37</f>
        <v>8878</v>
      </c>
      <c r="K35" s="24">
        <f>SUM(K36+K37)</f>
        <v>383780.55</v>
      </c>
      <c r="L35" s="24">
        <f>L36+L37</f>
        <v>117200</v>
      </c>
      <c r="M35" s="24">
        <f>M36+M37</f>
        <v>100800</v>
      </c>
      <c r="N35" s="30">
        <f>N36+N37</f>
        <v>100800</v>
      </c>
      <c r="O35" s="30">
        <f>O36+O37</f>
        <v>100800</v>
      </c>
      <c r="P35" s="89" t="s">
        <v>68</v>
      </c>
      <c r="Q35" s="76" t="s">
        <v>54</v>
      </c>
      <c r="R35" s="92">
        <v>780</v>
      </c>
      <c r="S35" s="76">
        <v>80</v>
      </c>
      <c r="T35" s="95">
        <v>100</v>
      </c>
      <c r="U35" s="82">
        <v>110</v>
      </c>
      <c r="V35" s="95">
        <v>115</v>
      </c>
      <c r="W35" s="95">
        <v>120</v>
      </c>
      <c r="X35" s="95">
        <v>125</v>
      </c>
      <c r="Y35" s="95">
        <v>130</v>
      </c>
    </row>
    <row r="36" spans="1:25" ht="72" customHeight="1">
      <c r="A36" s="80"/>
      <c r="B36" s="83"/>
      <c r="C36" s="85"/>
      <c r="D36" s="85"/>
      <c r="E36" s="87"/>
      <c r="F36" s="31" t="s">
        <v>21</v>
      </c>
      <c r="G36" s="30">
        <f>SUM(H36:O36)</f>
        <v>833226.55</v>
      </c>
      <c r="H36" s="25">
        <v>20968</v>
      </c>
      <c r="I36" s="32">
        <v>0</v>
      </c>
      <c r="J36" s="25">
        <v>8878</v>
      </c>
      <c r="K36" s="25">
        <v>383780.55</v>
      </c>
      <c r="L36" s="25">
        <v>117200</v>
      </c>
      <c r="M36" s="25">
        <v>100800</v>
      </c>
      <c r="N36" s="32">
        <v>100800</v>
      </c>
      <c r="O36" s="57">
        <v>100800</v>
      </c>
      <c r="P36" s="90"/>
      <c r="Q36" s="77"/>
      <c r="R36" s="93"/>
      <c r="S36" s="77"/>
      <c r="T36" s="96"/>
      <c r="U36" s="83"/>
      <c r="V36" s="96"/>
      <c r="W36" s="96"/>
      <c r="X36" s="96"/>
      <c r="Y36" s="96"/>
    </row>
    <row r="37" spans="1:25" ht="79.5" customHeight="1">
      <c r="A37" s="81"/>
      <c r="B37" s="84"/>
      <c r="C37" s="85"/>
      <c r="D37" s="85"/>
      <c r="E37" s="88"/>
      <c r="F37" s="31" t="s">
        <v>16</v>
      </c>
      <c r="G37" s="30">
        <v>0</v>
      </c>
      <c r="H37" s="33">
        <v>0</v>
      </c>
      <c r="I37" s="33">
        <v>0</v>
      </c>
      <c r="J37" s="34">
        <v>0</v>
      </c>
      <c r="K37" s="34">
        <v>0</v>
      </c>
      <c r="L37" s="34">
        <v>0</v>
      </c>
      <c r="M37" s="67">
        <v>0</v>
      </c>
      <c r="N37" s="33">
        <v>0</v>
      </c>
      <c r="O37" s="58">
        <v>0</v>
      </c>
      <c r="P37" s="91"/>
      <c r="Q37" s="78"/>
      <c r="R37" s="94"/>
      <c r="S37" s="78"/>
      <c r="T37" s="97"/>
      <c r="U37" s="84"/>
      <c r="V37" s="97"/>
      <c r="W37" s="97"/>
      <c r="X37" s="97"/>
      <c r="Y37" s="97"/>
    </row>
    <row r="38" spans="1:25" ht="69.75" customHeight="1">
      <c r="A38" s="164" t="s">
        <v>61</v>
      </c>
      <c r="B38" s="167" t="s">
        <v>62</v>
      </c>
      <c r="C38" s="92">
        <v>2021</v>
      </c>
      <c r="D38" s="92">
        <v>2027</v>
      </c>
      <c r="E38" s="170" t="s">
        <v>25</v>
      </c>
      <c r="F38" s="31" t="s">
        <v>17</v>
      </c>
      <c r="G38" s="30">
        <f>J38+K38+L38+M38+N38+O38</f>
        <v>101457</v>
      </c>
      <c r="H38" s="30">
        <f t="shared" ref="H38:O38" si="1">H39+H40+H41</f>
        <v>0</v>
      </c>
      <c r="I38" s="30">
        <f t="shared" si="1"/>
        <v>0</v>
      </c>
      <c r="J38" s="24">
        <f t="shared" si="1"/>
        <v>91292</v>
      </c>
      <c r="K38" s="24">
        <f t="shared" si="1"/>
        <v>0</v>
      </c>
      <c r="L38" s="24">
        <f t="shared" si="1"/>
        <v>3540</v>
      </c>
      <c r="M38" s="24">
        <f t="shared" si="1"/>
        <v>0</v>
      </c>
      <c r="N38" s="30">
        <f t="shared" si="1"/>
        <v>0</v>
      </c>
      <c r="O38" s="71">
        <f t="shared" si="1"/>
        <v>6625</v>
      </c>
      <c r="P38" s="95" t="s">
        <v>67</v>
      </c>
      <c r="Q38" s="76" t="s">
        <v>54</v>
      </c>
      <c r="R38" s="76"/>
      <c r="S38" s="76"/>
      <c r="T38" s="95"/>
      <c r="U38" s="82"/>
      <c r="V38" s="95">
        <v>2</v>
      </c>
      <c r="W38" s="95"/>
      <c r="X38" s="95"/>
      <c r="Y38" s="95"/>
    </row>
    <row r="39" spans="1:25" ht="82.5" customHeight="1">
      <c r="A39" s="165"/>
      <c r="B39" s="168"/>
      <c r="C39" s="93"/>
      <c r="D39" s="93"/>
      <c r="E39" s="171"/>
      <c r="F39" s="31" t="s">
        <v>21</v>
      </c>
      <c r="G39" s="30">
        <f>J39+K39+L39+M39+N39+O39</f>
        <v>11457</v>
      </c>
      <c r="H39" s="32">
        <v>0</v>
      </c>
      <c r="I39" s="32">
        <v>0</v>
      </c>
      <c r="J39" s="25">
        <v>1292</v>
      </c>
      <c r="K39" s="25">
        <v>0</v>
      </c>
      <c r="L39" s="25">
        <v>3540</v>
      </c>
      <c r="M39" s="25">
        <v>0</v>
      </c>
      <c r="N39" s="32">
        <v>0</v>
      </c>
      <c r="O39" s="57">
        <v>6625</v>
      </c>
      <c r="P39" s="96"/>
      <c r="Q39" s="77"/>
      <c r="R39" s="77"/>
      <c r="S39" s="77"/>
      <c r="T39" s="96"/>
      <c r="U39" s="83"/>
      <c r="V39" s="96"/>
      <c r="W39" s="96"/>
      <c r="X39" s="96"/>
      <c r="Y39" s="96"/>
    </row>
    <row r="40" spans="1:25" ht="57.75" customHeight="1">
      <c r="A40" s="165"/>
      <c r="B40" s="168"/>
      <c r="C40" s="93"/>
      <c r="D40" s="93"/>
      <c r="E40" s="171"/>
      <c r="F40" s="31" t="s">
        <v>16</v>
      </c>
      <c r="G40" s="30">
        <f>J40+K40+L40+M40+N40+O40</f>
        <v>90000</v>
      </c>
      <c r="H40" s="32">
        <v>0</v>
      </c>
      <c r="I40" s="32">
        <v>0</v>
      </c>
      <c r="J40" s="25">
        <v>90000</v>
      </c>
      <c r="K40" s="25">
        <v>0</v>
      </c>
      <c r="L40" s="25">
        <v>0</v>
      </c>
      <c r="M40" s="25">
        <v>0</v>
      </c>
      <c r="N40" s="32">
        <v>0</v>
      </c>
      <c r="O40" s="57">
        <v>0</v>
      </c>
      <c r="P40" s="96"/>
      <c r="Q40" s="77"/>
      <c r="R40" s="77"/>
      <c r="S40" s="77"/>
      <c r="T40" s="96"/>
      <c r="U40" s="83"/>
      <c r="V40" s="96"/>
      <c r="W40" s="96"/>
      <c r="X40" s="96"/>
      <c r="Y40" s="96"/>
    </row>
    <row r="41" spans="1:25" ht="83.25" customHeight="1">
      <c r="A41" s="166"/>
      <c r="B41" s="169"/>
      <c r="C41" s="94"/>
      <c r="D41" s="94"/>
      <c r="E41" s="172"/>
      <c r="F41" s="31" t="s">
        <v>63</v>
      </c>
      <c r="G41" s="30">
        <f>J41+K41+L41+M41+N41+O41</f>
        <v>0</v>
      </c>
      <c r="H41" s="32">
        <v>0</v>
      </c>
      <c r="I41" s="32">
        <v>0</v>
      </c>
      <c r="J41" s="25">
        <v>0</v>
      </c>
      <c r="K41" s="25">
        <v>0</v>
      </c>
      <c r="L41" s="25">
        <v>0</v>
      </c>
      <c r="M41" s="25">
        <v>0</v>
      </c>
      <c r="N41" s="32">
        <v>0</v>
      </c>
      <c r="O41" s="57">
        <v>0</v>
      </c>
      <c r="P41" s="97"/>
      <c r="Q41" s="78"/>
      <c r="R41" s="78"/>
      <c r="S41" s="78"/>
      <c r="T41" s="97"/>
      <c r="U41" s="84"/>
      <c r="V41" s="97"/>
      <c r="W41" s="97"/>
      <c r="X41" s="97"/>
      <c r="Y41" s="97"/>
    </row>
    <row r="42" spans="1:25" ht="108.75" customHeight="1">
      <c r="A42" s="164" t="s">
        <v>64</v>
      </c>
      <c r="B42" s="167" t="s">
        <v>65</v>
      </c>
      <c r="C42" s="92">
        <v>2021</v>
      </c>
      <c r="D42" s="92">
        <v>2027</v>
      </c>
      <c r="E42" s="173" t="s">
        <v>25</v>
      </c>
      <c r="F42" s="72" t="s">
        <v>17</v>
      </c>
      <c r="G42" s="30">
        <f t="shared" ref="G42:G44" si="2">SUM(H42)</f>
        <v>0</v>
      </c>
      <c r="H42" s="30">
        <f>SUM(H43+H44)</f>
        <v>0</v>
      </c>
      <c r="I42" s="30">
        <v>0</v>
      </c>
      <c r="J42" s="24">
        <f>SUM(J43+J44)</f>
        <v>250000</v>
      </c>
      <c r="K42" s="24">
        <f>SUM(K43+K44)</f>
        <v>0</v>
      </c>
      <c r="L42" s="24">
        <v>0</v>
      </c>
      <c r="M42" s="24">
        <v>0</v>
      </c>
      <c r="N42" s="30">
        <v>0</v>
      </c>
      <c r="O42" s="71">
        <v>0</v>
      </c>
      <c r="P42" s="167" t="s">
        <v>66</v>
      </c>
      <c r="Q42" s="92" t="s">
        <v>28</v>
      </c>
      <c r="R42" s="174"/>
      <c r="S42" s="92">
        <v>9</v>
      </c>
      <c r="T42" s="167">
        <v>18</v>
      </c>
      <c r="U42" s="177">
        <v>29</v>
      </c>
      <c r="V42" s="167">
        <v>39</v>
      </c>
      <c r="W42" s="167">
        <v>44</v>
      </c>
      <c r="X42" s="167">
        <v>49</v>
      </c>
      <c r="Y42" s="167">
        <v>55</v>
      </c>
    </row>
    <row r="43" spans="1:25" ht="93.75" customHeight="1">
      <c r="A43" s="165"/>
      <c r="B43" s="168"/>
      <c r="C43" s="93"/>
      <c r="D43" s="93"/>
      <c r="E43" s="173"/>
      <c r="F43" s="72" t="s">
        <v>21</v>
      </c>
      <c r="G43" s="30">
        <f t="shared" si="2"/>
        <v>0</v>
      </c>
      <c r="H43" s="32">
        <v>0</v>
      </c>
      <c r="I43" s="32">
        <v>0</v>
      </c>
      <c r="J43" s="25">
        <v>0</v>
      </c>
      <c r="K43" s="25">
        <v>0</v>
      </c>
      <c r="L43" s="25">
        <v>0</v>
      </c>
      <c r="M43" s="67">
        <v>0</v>
      </c>
      <c r="N43" s="32">
        <v>0</v>
      </c>
      <c r="O43" s="57">
        <v>0</v>
      </c>
      <c r="P43" s="168"/>
      <c r="Q43" s="93"/>
      <c r="R43" s="175"/>
      <c r="S43" s="93"/>
      <c r="T43" s="168"/>
      <c r="U43" s="178"/>
      <c r="V43" s="168"/>
      <c r="W43" s="168"/>
      <c r="X43" s="168"/>
      <c r="Y43" s="168"/>
    </row>
    <row r="44" spans="1:25" ht="111" customHeight="1">
      <c r="A44" s="166"/>
      <c r="B44" s="169"/>
      <c r="C44" s="94"/>
      <c r="D44" s="94"/>
      <c r="E44" s="173"/>
      <c r="F44" s="72" t="s">
        <v>16</v>
      </c>
      <c r="G44" s="30">
        <f t="shared" si="2"/>
        <v>0</v>
      </c>
      <c r="H44" s="32">
        <v>0</v>
      </c>
      <c r="I44" s="32">
        <v>0</v>
      </c>
      <c r="J44" s="25">
        <v>250000</v>
      </c>
      <c r="K44" s="25">
        <v>0</v>
      </c>
      <c r="L44" s="25">
        <v>0</v>
      </c>
      <c r="M44" s="25">
        <v>0</v>
      </c>
      <c r="N44" s="32">
        <v>0</v>
      </c>
      <c r="O44" s="57">
        <v>0</v>
      </c>
      <c r="P44" s="169"/>
      <c r="Q44" s="94"/>
      <c r="R44" s="176"/>
      <c r="S44" s="94"/>
      <c r="T44" s="169"/>
      <c r="U44" s="179"/>
      <c r="V44" s="169"/>
      <c r="W44" s="169"/>
      <c r="X44" s="169"/>
      <c r="Y44" s="169"/>
    </row>
    <row r="45" spans="1:25">
      <c r="G45" s="15"/>
    </row>
    <row r="46" spans="1:25">
      <c r="G46" s="15"/>
    </row>
    <row r="47" spans="1:25">
      <c r="G47" s="15"/>
    </row>
    <row r="48" spans="1:25">
      <c r="G48" s="15"/>
    </row>
    <row r="49" spans="7:17" ht="30.75">
      <c r="G49" s="15"/>
      <c r="H49" s="50" t="s">
        <v>29</v>
      </c>
      <c r="I49" s="50"/>
      <c r="J49" s="50"/>
      <c r="K49" s="51"/>
      <c r="L49" s="75"/>
      <c r="M49" s="52"/>
      <c r="P49" s="52" t="s">
        <v>22</v>
      </c>
      <c r="Q49" s="15"/>
    </row>
    <row r="50" spans="7:17">
      <c r="G50" s="15"/>
    </row>
    <row r="51" spans="7:17">
      <c r="G51" s="15"/>
    </row>
    <row r="52" spans="7:17">
      <c r="G52" s="15"/>
    </row>
    <row r="53" spans="7:17">
      <c r="G53" s="15"/>
    </row>
    <row r="54" spans="7:17">
      <c r="G54" s="15"/>
    </row>
    <row r="55" spans="7:17">
      <c r="G55" s="15"/>
    </row>
    <row r="56" spans="7:17">
      <c r="G56" s="15"/>
    </row>
    <row r="57" spans="7:17">
      <c r="G57" s="15"/>
    </row>
    <row r="58" spans="7:17">
      <c r="G58" s="15"/>
    </row>
    <row r="59" spans="7:17">
      <c r="G59" s="15"/>
    </row>
    <row r="60" spans="7:17">
      <c r="G60" s="15"/>
    </row>
    <row r="61" spans="7:17">
      <c r="G61" s="15"/>
    </row>
    <row r="62" spans="7:17">
      <c r="G62" s="15"/>
    </row>
    <row r="63" spans="7:17">
      <c r="G63" s="15"/>
    </row>
    <row r="64" spans="7:17">
      <c r="G64" s="15"/>
    </row>
    <row r="65" spans="7:7">
      <c r="G65" s="15"/>
    </row>
    <row r="66" spans="7:7">
      <c r="G66" s="15"/>
    </row>
    <row r="67" spans="7:7">
      <c r="G67" s="15"/>
    </row>
    <row r="68" spans="7:7">
      <c r="G68" s="15"/>
    </row>
    <row r="69" spans="7:7">
      <c r="G69" s="15"/>
    </row>
    <row r="70" spans="7:7">
      <c r="G70" s="15"/>
    </row>
    <row r="71" spans="7:7">
      <c r="G71" s="15"/>
    </row>
    <row r="72" spans="7:7">
      <c r="G72" s="15"/>
    </row>
    <row r="73" spans="7:7">
      <c r="G73" s="15"/>
    </row>
    <row r="74" spans="7:7">
      <c r="G74" s="15"/>
    </row>
    <row r="75" spans="7:7">
      <c r="G75" s="15"/>
    </row>
    <row r="76" spans="7:7">
      <c r="G76" s="15"/>
    </row>
    <row r="77" spans="7:7">
      <c r="G77" s="15"/>
    </row>
    <row r="78" spans="7:7">
      <c r="G78" s="15"/>
    </row>
    <row r="79" spans="7:7">
      <c r="G79" s="15"/>
    </row>
    <row r="80" spans="7:7">
      <c r="G80" s="15"/>
    </row>
    <row r="81" spans="7:7">
      <c r="G81" s="15"/>
    </row>
    <row r="82" spans="7:7">
      <c r="G82" s="15"/>
    </row>
    <row r="83" spans="7:7">
      <c r="G83" s="15"/>
    </row>
    <row r="84" spans="7:7">
      <c r="G84" s="15"/>
    </row>
    <row r="85" spans="7:7">
      <c r="G85" s="15"/>
    </row>
    <row r="86" spans="7:7">
      <c r="G86" s="15"/>
    </row>
    <row r="87" spans="7:7">
      <c r="G87" s="15"/>
    </row>
    <row r="88" spans="7:7">
      <c r="G88" s="15"/>
    </row>
    <row r="89" spans="7:7">
      <c r="G89" s="15"/>
    </row>
    <row r="90" spans="7:7">
      <c r="G90" s="15"/>
    </row>
    <row r="91" spans="7:7">
      <c r="G91" s="15"/>
    </row>
    <row r="92" spans="7:7">
      <c r="G92" s="15"/>
    </row>
    <row r="93" spans="7:7">
      <c r="G93" s="15"/>
    </row>
    <row r="94" spans="7:7">
      <c r="G94" s="15"/>
    </row>
    <row r="95" spans="7:7">
      <c r="G95" s="15"/>
    </row>
    <row r="96" spans="7:7">
      <c r="G96" s="15"/>
    </row>
    <row r="97" spans="7:7">
      <c r="G97" s="15"/>
    </row>
    <row r="98" spans="7:7">
      <c r="G98" s="15"/>
    </row>
    <row r="99" spans="7:7">
      <c r="G99" s="15"/>
    </row>
    <row r="100" spans="7:7">
      <c r="G100" s="15"/>
    </row>
    <row r="101" spans="7:7">
      <c r="G101" s="15"/>
    </row>
    <row r="102" spans="7:7">
      <c r="G102" s="15"/>
    </row>
    <row r="103" spans="7:7">
      <c r="G103" s="15"/>
    </row>
    <row r="104" spans="7:7">
      <c r="G104" s="15"/>
    </row>
    <row r="105" spans="7:7">
      <c r="G105" s="15"/>
    </row>
    <row r="106" spans="7:7">
      <c r="G106" s="15"/>
    </row>
    <row r="107" spans="7:7">
      <c r="G107" s="15"/>
    </row>
    <row r="108" spans="7:7">
      <c r="G108" s="15"/>
    </row>
    <row r="109" spans="7:7">
      <c r="G109" s="15"/>
    </row>
    <row r="110" spans="7:7">
      <c r="G110" s="15"/>
    </row>
    <row r="111" spans="7:7">
      <c r="G111" s="15"/>
    </row>
    <row r="112" spans="7:7">
      <c r="G112" s="15"/>
    </row>
  </sheetData>
  <mergeCells count="151">
    <mergeCell ref="Y38:Y41"/>
    <mergeCell ref="A42:A44"/>
    <mergeCell ref="B42:B44"/>
    <mergeCell ref="C42:C44"/>
    <mergeCell ref="D42:D44"/>
    <mergeCell ref="E42:E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Y42:Y44"/>
    <mergeCell ref="S31:S33"/>
    <mergeCell ref="T31:T33"/>
    <mergeCell ref="U31:U33"/>
    <mergeCell ref="V31:V33"/>
    <mergeCell ref="W31:W33"/>
    <mergeCell ref="X31:X33"/>
    <mergeCell ref="A38:A41"/>
    <mergeCell ref="B38:B41"/>
    <mergeCell ref="C38:C41"/>
    <mergeCell ref="D38:D41"/>
    <mergeCell ref="E38:E41"/>
    <mergeCell ref="P38:P41"/>
    <mergeCell ref="Q38:Q41"/>
    <mergeCell ref="R38:R41"/>
    <mergeCell ref="S38:S41"/>
    <mergeCell ref="T38:T41"/>
    <mergeCell ref="U38:U41"/>
    <mergeCell ref="V38:V41"/>
    <mergeCell ref="W38:W41"/>
    <mergeCell ref="X38:X41"/>
    <mergeCell ref="R10:R11"/>
    <mergeCell ref="S10:Y10"/>
    <mergeCell ref="A13:Y13"/>
    <mergeCell ref="A14:Y14"/>
    <mergeCell ref="A15:Y15"/>
    <mergeCell ref="F6:P6"/>
    <mergeCell ref="A8:A11"/>
    <mergeCell ref="B8:B11"/>
    <mergeCell ref="C8:D9"/>
    <mergeCell ref="E8:E11"/>
    <mergeCell ref="F8:O8"/>
    <mergeCell ref="P8:Y8"/>
    <mergeCell ref="F9:F11"/>
    <mergeCell ref="G9:O9"/>
    <mergeCell ref="P9:P11"/>
    <mergeCell ref="Q9:Q11"/>
    <mergeCell ref="R9:Y9"/>
    <mergeCell ref="C10:C11"/>
    <mergeCell ref="D10:D11"/>
    <mergeCell ref="G10:G11"/>
    <mergeCell ref="H10:O10"/>
    <mergeCell ref="A23:A25"/>
    <mergeCell ref="B23:B25"/>
    <mergeCell ref="C23:C25"/>
    <mergeCell ref="D23:D25"/>
    <mergeCell ref="E23:E25"/>
    <mergeCell ref="F23:F25"/>
    <mergeCell ref="G23:G25"/>
    <mergeCell ref="H23:H25"/>
    <mergeCell ref="I23:I25"/>
    <mergeCell ref="T16:T19"/>
    <mergeCell ref="U16:U19"/>
    <mergeCell ref="V16:V19"/>
    <mergeCell ref="W16:W19"/>
    <mergeCell ref="X16:X19"/>
    <mergeCell ref="Y16:Y19"/>
    <mergeCell ref="A20:A22"/>
    <mergeCell ref="B20:B22"/>
    <mergeCell ref="C20:C22"/>
    <mergeCell ref="W20:W22"/>
    <mergeCell ref="X20:X22"/>
    <mergeCell ref="Y20:Y22"/>
    <mergeCell ref="A16:A19"/>
    <mergeCell ref="B16:B19"/>
    <mergeCell ref="C16:C19"/>
    <mergeCell ref="D16:D19"/>
    <mergeCell ref="E16:E19"/>
    <mergeCell ref="P16:P19"/>
    <mergeCell ref="Q16:Q19"/>
    <mergeCell ref="R16:R19"/>
    <mergeCell ref="S16:S19"/>
    <mergeCell ref="X23:X25"/>
    <mergeCell ref="D20:D22"/>
    <mergeCell ref="E20:E22"/>
    <mergeCell ref="P20:P22"/>
    <mergeCell ref="Q20:Q22"/>
    <mergeCell ref="R20:R22"/>
    <mergeCell ref="S20:S22"/>
    <mergeCell ref="T20:T22"/>
    <mergeCell ref="U20:U22"/>
    <mergeCell ref="V20:V22"/>
    <mergeCell ref="J23:J25"/>
    <mergeCell ref="K23:K25"/>
    <mergeCell ref="L23:L25"/>
    <mergeCell ref="M23:M25"/>
    <mergeCell ref="N23:N25"/>
    <mergeCell ref="O23:O25"/>
    <mergeCell ref="Y23:Y25"/>
    <mergeCell ref="A28:A30"/>
    <mergeCell ref="B28:B30"/>
    <mergeCell ref="C28:C30"/>
    <mergeCell ref="D28:D30"/>
    <mergeCell ref="E28:E30"/>
    <mergeCell ref="P28:P30"/>
    <mergeCell ref="Q28:Q30"/>
    <mergeCell ref="R28:R30"/>
    <mergeCell ref="S28:S30"/>
    <mergeCell ref="T28:T30"/>
    <mergeCell ref="U28:U30"/>
    <mergeCell ref="V28:V30"/>
    <mergeCell ref="W28:W30"/>
    <mergeCell ref="X28:X30"/>
    <mergeCell ref="Y28:Y30"/>
    <mergeCell ref="P23:P25"/>
    <mergeCell ref="Q23:Q25"/>
    <mergeCell ref="R23:R25"/>
    <mergeCell ref="S23:S25"/>
    <mergeCell ref="T23:T25"/>
    <mergeCell ref="U23:U25"/>
    <mergeCell ref="V23:V25"/>
    <mergeCell ref="W23:W25"/>
    <mergeCell ref="Y31:Y33"/>
    <mergeCell ref="A35:A37"/>
    <mergeCell ref="B35:B37"/>
    <mergeCell ref="C35:C37"/>
    <mergeCell ref="D35:D37"/>
    <mergeCell ref="E35:E37"/>
    <mergeCell ref="P35:P37"/>
    <mergeCell ref="Q35:Q37"/>
    <mergeCell ref="R35:R37"/>
    <mergeCell ref="S35:S37"/>
    <mergeCell ref="T35:T37"/>
    <mergeCell ref="U35:U37"/>
    <mergeCell ref="V35:V37"/>
    <mergeCell ref="W35:W37"/>
    <mergeCell ref="X35:X37"/>
    <mergeCell ref="Y35:Y37"/>
    <mergeCell ref="A31:A33"/>
    <mergeCell ref="B31:B33"/>
    <mergeCell ref="C31:C33"/>
    <mergeCell ref="D31:D33"/>
    <mergeCell ref="E31:E33"/>
    <mergeCell ref="P31:P33"/>
    <mergeCell ref="Q31:Q33"/>
    <mergeCell ref="R31:R33"/>
  </mergeCells>
  <pageMargins left="0.39370078740157483" right="0.39370078740157483" top="0.78740157480314965" bottom="0.39370078740157483" header="0.31496062992125984" footer="0.31496062992125984"/>
  <pageSetup paperSize="9" scale="26" fitToHeight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2024-11-01T03:13:11Z</dcterms:modified>
</cp:coreProperties>
</file>